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opoulosLambros\Downloads\"/>
    </mc:Choice>
  </mc:AlternateContent>
  <xr:revisionPtr revIDLastSave="0" documentId="13_ncr:1_{C1E540C6-E589-4765-8396-F31B098312B8}" xr6:coauthVersionLast="47" xr6:coauthVersionMax="47" xr10:uidLastSave="{00000000-0000-0000-0000-000000000000}"/>
  <bookViews>
    <workbookView xWindow="-28920" yWindow="-855" windowWidth="29040" windowHeight="15720" activeTab="1" xr2:uid="{00000000-000D-0000-FFFF-FFFF00000000}"/>
  </bookViews>
  <sheets>
    <sheet name="BALER" sheetId="1" r:id="rId1"/>
    <sheet name="CAPACITY VERIFICATION" sheetId="2" r:id="rId2"/>
  </sheets>
  <externalReferences>
    <externalReference r:id="rId3"/>
  </externalReferences>
  <definedNames>
    <definedName name="_xlnm.Print_Area" localSheetId="0">BALER!$A$1:$E$85</definedName>
    <definedName name="ΚΔΑΥ">[1]Φύλλο2!$A$3,[1]Φύλλο2!$A$1:$A$3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D23" i="2"/>
  <c r="D24" i="2"/>
  <c r="E6" i="2"/>
  <c r="E7" i="2"/>
  <c r="E9" i="2" s="1"/>
  <c r="H17" i="2"/>
  <c r="F12" i="2"/>
  <c r="H12" i="2"/>
  <c r="H10" i="2"/>
  <c r="E12" i="2" l="1"/>
  <c r="E16" i="2"/>
  <c r="E10" i="2"/>
  <c r="H13" i="2"/>
  <c r="G13" i="2"/>
  <c r="F13" i="2"/>
  <c r="H14" i="2"/>
  <c r="G14" i="2"/>
  <c r="F14" i="2"/>
  <c r="H15" i="2"/>
  <c r="G15" i="2"/>
  <c r="F15" i="2"/>
  <c r="H16" i="2"/>
  <c r="G16" i="2"/>
  <c r="F16" i="2"/>
  <c r="E14" i="2"/>
  <c r="E13" i="2"/>
  <c r="E15" i="2"/>
  <c r="E17" i="2"/>
  <c r="E11" i="2"/>
  <c r="E19" i="2"/>
  <c r="F11" i="2"/>
  <c r="G12" i="2"/>
  <c r="E18" i="2"/>
  <c r="F19" i="2"/>
  <c r="F10" i="2"/>
  <c r="G11" i="2"/>
  <c r="F18" i="2"/>
  <c r="G19" i="2"/>
  <c r="F9" i="2"/>
  <c r="G10" i="2"/>
  <c r="H11" i="2"/>
  <c r="F17" i="2"/>
  <c r="G18" i="2"/>
  <c r="H19" i="2"/>
  <c r="G9" i="2"/>
  <c r="G17" i="2"/>
  <c r="H18" i="2"/>
  <c r="H9" i="2"/>
  <c r="E20" i="2" l="1"/>
  <c r="F20" i="2"/>
  <c r="G20" i="2"/>
  <c r="H20" i="2"/>
  <c r="E21" i="2" l="1"/>
  <c r="E23" i="2" s="1"/>
  <c r="E24" i="2" s="1"/>
  <c r="B31" i="2"/>
  <c r="F23" i="2" l="1"/>
  <c r="F24" i="2" s="1"/>
  <c r="G23" i="2"/>
  <c r="G24" i="2" s="1"/>
  <c r="H23" i="2"/>
  <c r="H24" i="2" s="1"/>
  <c r="A17" i="1" s="1"/>
  <c r="A18" i="1" s="1"/>
  <c r="A19" i="1" s="1"/>
  <c r="A20" i="1" s="1"/>
  <c r="A21" i="1" s="1"/>
  <c r="A22" i="1" s="1"/>
  <c r="A28" i="1" s="1"/>
  <c r="A29" i="1" s="1"/>
  <c r="A30" i="1" s="1"/>
  <c r="A31" i="1" s="1"/>
  <c r="A32" i="1" s="1"/>
  <c r="A33" i="1" s="1"/>
  <c r="A34" i="1" l="1"/>
  <c r="B30" i="2"/>
  <c r="B29" i="2"/>
  <c r="C29" i="2" s="1"/>
  <c r="A46" i="1" s="1"/>
  <c r="A47" i="1" s="1"/>
  <c r="A48" i="1" s="1"/>
</calcChain>
</file>

<file path=xl/sharedStrings.xml><?xml version="1.0" encoding="utf-8"?>
<sst xmlns="http://schemas.openxmlformats.org/spreadsheetml/2006/main" count="176" uniqueCount="137">
  <si>
    <t>HERRCO S.A.</t>
  </si>
  <si>
    <t>HELLENIC RECOVERY &amp; RECYCLING CORPORATION</t>
  </si>
  <si>
    <t>EMAIL: lpetropoulo@herrco.gr</t>
  </si>
  <si>
    <t>TECHNICAL DESCRIPTION</t>
  </si>
  <si>
    <t>PLEASE FILL AT LEAST THE FOLLOWING ITEMS ASKED</t>
  </si>
  <si>
    <t>A</t>
  </si>
  <si>
    <t>ECONOMICAL ISSUES</t>
  </si>
  <si>
    <t xml:space="preserve">PRICE </t>
  </si>
  <si>
    <t>€</t>
  </si>
  <si>
    <t xml:space="preserve">FEEDING HOOPER </t>
  </si>
  <si>
    <t xml:space="preserve">BALE CUTE </t>
  </si>
  <si>
    <t xml:space="preserve">SHIPPING / INSTALLATION </t>
  </si>
  <si>
    <t xml:space="preserve">PUT IN OPERATION / TRAINING </t>
  </si>
  <si>
    <t xml:space="preserve">HYDRAULICS / OIL </t>
  </si>
  <si>
    <t xml:space="preserve">WIRE </t>
  </si>
  <si>
    <t xml:space="preserve">PRECOMPACTION </t>
  </si>
  <si>
    <t xml:space="preserve">OTHER ITEMS </t>
  </si>
  <si>
    <t xml:space="preserve">FINAL PRICE ALL INCL </t>
  </si>
  <si>
    <t>Β</t>
  </si>
  <si>
    <t>TECHNICAL ISSUES</t>
  </si>
  <si>
    <t>BALER DIMENSIONS (Lx W x H)</t>
  </si>
  <si>
    <t>m</t>
  </si>
  <si>
    <t xml:space="preserve">LOADING APERTURE FEEDING HOOPER SIZE (WxL) </t>
  </si>
  <si>
    <t>mm</t>
  </si>
  <si>
    <t xml:space="preserve">BALER WEIGHT </t>
  </si>
  <si>
    <t>t</t>
  </si>
  <si>
    <t>BALE DIMENSIONS (W x H)</t>
  </si>
  <si>
    <t>BALE DIMENSIONS  (L)</t>
  </si>
  <si>
    <t>STRAPPING / WIRES  (dia.)</t>
  </si>
  <si>
    <t>kW</t>
  </si>
  <si>
    <t xml:space="preserve">SPECIFIC PRESSING POWER </t>
  </si>
  <si>
    <t>N/cm2</t>
  </si>
  <si>
    <t xml:space="preserve">PRODUCTIVITY (PRACTICAL)                          </t>
  </si>
  <si>
    <t>m3/h</t>
  </si>
  <si>
    <t>VOLUME THROUGHPUT  AT 20kg/m3</t>
  </si>
  <si>
    <t>t/h</t>
  </si>
  <si>
    <t>VOLUME THROUGHPUT AT 50kg/m3</t>
  </si>
  <si>
    <t>VOLUME THROUGHPUTAT 100kg/m3</t>
  </si>
  <si>
    <t>BALE  WEIGHT ( PLASTICS)</t>
  </si>
  <si>
    <t>kg</t>
  </si>
  <si>
    <t xml:space="preserve">TANK CAPACITY </t>
  </si>
  <si>
    <t>l</t>
  </si>
  <si>
    <t xml:space="preserve">PUMP CAPACITY </t>
  </si>
  <si>
    <t>l/min</t>
  </si>
  <si>
    <t xml:space="preserve">ΜΑΧ PRESSING POWER </t>
  </si>
  <si>
    <t>tn</t>
  </si>
  <si>
    <t>PLC &amp; MODEM</t>
  </si>
  <si>
    <t>RAT PROOF CABLE</t>
  </si>
  <si>
    <t>C</t>
  </si>
  <si>
    <t>OTHER TERMS</t>
  </si>
  <si>
    <t>D</t>
  </si>
  <si>
    <t>NOTES:</t>
  </si>
  <si>
    <t>1.</t>
  </si>
  <si>
    <t>2.</t>
  </si>
  <si>
    <t>3.</t>
  </si>
  <si>
    <t>4.</t>
  </si>
  <si>
    <t>5.</t>
  </si>
  <si>
    <t>THERMI</t>
  </si>
  <si>
    <t>VOLUME THROUGHPUT (t/h) AT 20kg/m3</t>
  </si>
  <si>
    <t>VOLUME THROUGHPUT (t/h) AT 50kg/m3</t>
  </si>
  <si>
    <t>VOLUME THROUGHPUT (t/h) AT 100kg/m3</t>
  </si>
  <si>
    <t>waste component</t>
  </si>
  <si>
    <t>specific weight (kgr/m3)</t>
  </si>
  <si>
    <t>% INCOMING</t>
  </si>
  <si>
    <t>ton/shift</t>
  </si>
  <si>
    <t>Operating hours (h/d)</t>
  </si>
  <si>
    <t>PRINTED  PAPER</t>
  </si>
  <si>
    <t>CARDBOARDS</t>
  </si>
  <si>
    <t>TETRAPACK</t>
  </si>
  <si>
    <t>PET</t>
  </si>
  <si>
    <t>PE</t>
  </si>
  <si>
    <t>FILM / bags</t>
  </si>
  <si>
    <t>PP/PS</t>
  </si>
  <si>
    <t>AL</t>
  </si>
  <si>
    <t>FE</t>
  </si>
  <si>
    <t>NOT TO BE PRESSED</t>
  </si>
  <si>
    <t>GLASS</t>
  </si>
  <si>
    <t>RESIDUE</t>
  </si>
  <si>
    <t>Total theoretical performance (h/shift)</t>
  </si>
  <si>
    <t>Total theoretical performance (h/d)</t>
  </si>
  <si>
    <t>Idle time  (%)</t>
  </si>
  <si>
    <t>Correction with performance coefficient (h/d)</t>
  </si>
  <si>
    <t>Productive capacity per hour (t/h) with average incoming load t/d</t>
  </si>
  <si>
    <t>1 SHIFT</t>
  </si>
  <si>
    <t>2 SHIFT</t>
  </si>
  <si>
    <t>m3/hr to be pressed</t>
  </si>
  <si>
    <t>compression except residue, glass, steel (m3/hour)</t>
  </si>
  <si>
    <t>Productive capacity per hour (t/h) with average incoming load t/shift</t>
  </si>
  <si>
    <t>max Idle time  (%)</t>
  </si>
  <si>
    <t>(yes/no)</t>
  </si>
  <si>
    <t>TYPE OF BALER (HORIZONTAL CHANNEL PRESS)</t>
  </si>
  <si>
    <t>STRAPPING SYSTEM (AUTOMATIC, 5 TYING POINTS)</t>
  </si>
  <si>
    <t>MAXIMUM CYCLE TIME UNDER LOAD</t>
  </si>
  <si>
    <t>s</t>
  </si>
  <si>
    <t>INSTALLED POWER (&lt; 55 kW)</t>
  </si>
  <si>
    <t>AVERAGE ENERGY CONSUMPTION</t>
  </si>
  <si>
    <t>kWh/t</t>
  </si>
  <si>
    <t>REMOTE DIAGNOSTICS VIA MODEM</t>
  </si>
  <si>
    <t>yes/no</t>
  </si>
  <si>
    <t>OPERATING AMBIENT TEMPERATURE RANGE</t>
  </si>
  <si>
    <t>°C</t>
  </si>
  <si>
    <t>MAIN LOAD-BEARING STRUCTURE: STEEL GRADE
S355 or higher, or documented technical equivalent</t>
  </si>
  <si>
    <t>grade</t>
  </si>
  <si>
    <t>MAIN LOAD-BEARING STRUCTURE: PLATE THICKNESSES</t>
  </si>
  <si>
    <t>PRESS CHAMBER: STEEL GRADES</t>
  </si>
  <si>
    <t>PRESS CHAMBER: PLATE THICKNESSES</t>
  </si>
  <si>
    <t>BALE OUTLET CHANNEL: STEEL GRADES</t>
  </si>
  <si>
    <t>BALE OUTLET CHANNEL: PLATE THICKNESSES</t>
  </si>
  <si>
    <t>WEAR-PROTECTION COMPONENTS: MATERIAL GRADES
Specify separately for each component</t>
  </si>
  <si>
    <t>WEAR-PROTECTION COMPONENTS: HARDNESS
Minimum 400 HBW or documented equivalent wear resistance</t>
  </si>
  <si>
    <t>HBW</t>
  </si>
  <si>
    <t>WEAR-PROTECTION COMPONENTS: THICKNESSES
Wear plates: minimum 12 mm</t>
  </si>
  <si>
    <t>WEAR-PROTECTION COMPONENTS: MANUFACTURER</t>
  </si>
  <si>
    <t>name</t>
  </si>
  <si>
    <t>WEAR-PROTECTION COMPONENTS: FIXING METHOD</t>
  </si>
  <si>
    <t>details</t>
  </si>
  <si>
    <t>DRAWING OF WEAR-PROTECTION LOCATIONS
Identify replaceable and permanently welded components</t>
  </si>
  <si>
    <t>doc. ref.</t>
  </si>
  <si>
    <t>TECHNICAL DOCUMENTATION FOR EQUIVALENT SOLUTIONS, IF OFFERED
Mechanical properties, strength, wear resistance and durability</t>
  </si>
  <si>
    <t>CE MARKING</t>
  </si>
  <si>
    <t>COMPLIANCE WITH EN 16500:2014</t>
  </si>
  <si>
    <t>COMPLIANCE WITH EN ISO 12100</t>
  </si>
  <si>
    <t>COMPLIANCE WITH EN 60204-1</t>
  </si>
  <si>
    <t>MANUAL IN ENGLISH (GREEK IF AVAILABLE)</t>
  </si>
  <si>
    <t>WARRANTY OPERATING HOURS AND APPLICABLE TERMS
Specification: ≥ 24 months or 4,000 hours</t>
  </si>
  <si>
    <t>hours / terms</t>
  </si>
  <si>
    <t>SERVICE / MAINTENANCE CONTRACT BASED ON WORKING HOURS</t>
  </si>
  <si>
    <t>SCHEDULED ON-SITE MAINTENANCE VISITS
Supplier to state intervals based on use / working hours</t>
  </si>
  <si>
    <t>interval</t>
  </si>
  <si>
    <t>MANDATORY PERIODIC MAINTENANCE
State required work and intervals</t>
  </si>
  <si>
    <t>BREAKDOWN RESPONSE TIME (MAX. 48 HOURS)</t>
  </si>
  <si>
    <t>hours</t>
  </si>
  <si>
    <t>SPARE PARTS AVAILABILITY (MIN. 10 YEARS)</t>
  </si>
  <si>
    <t>years</t>
  </si>
  <si>
    <t>BALE WEIGHT (CARDBOARD)</t>
  </si>
  <si>
    <t>TECHNICAL SUPPORT THROUGH A LOCAL SERVICE TEAM</t>
  </si>
  <si>
    <t>AUTHORIZED LOCAL SERVICE PARTNER
State company name, if local support is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</si>
</sst>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\ &quot;€&quot;"/>
    <numFmt numFmtId="165" formatCode="0.0"/>
    <numFmt numFmtId="170" formatCode="0.0%"/>
  </numFmts>
  <fonts count="30" x14ac:knownFonts="1">
    <font>
      <sz val="10"/>
      <name val="Arial"/>
      <charset val="161"/>
    </font>
    <font>
      <sz val="11"/>
      <color theme="1"/>
      <name val="Calibri"/>
      <family val="2"/>
      <charset val="161"/>
      <scheme val="minor"/>
    </font>
    <font>
      <b/>
      <i/>
      <sz val="12"/>
      <name val="Arial"/>
      <family val="2"/>
      <charset val="161"/>
    </font>
    <font>
      <sz val="12"/>
      <name val="Arial"/>
      <family val="2"/>
      <charset val="161"/>
    </font>
    <font>
      <sz val="9"/>
      <name val="Arial"/>
      <family val="2"/>
      <charset val="161"/>
    </font>
    <font>
      <b/>
      <i/>
      <sz val="9"/>
      <name val="Arial"/>
      <family val="2"/>
      <charset val="161"/>
    </font>
    <font>
      <b/>
      <sz val="9"/>
      <name val="Arial"/>
      <family val="2"/>
      <charset val="161"/>
    </font>
    <font>
      <u/>
      <sz val="8"/>
      <color indexed="12"/>
      <name val="Arial Greek"/>
      <charset val="161"/>
    </font>
    <font>
      <sz val="10"/>
      <color indexed="12"/>
      <name val="Arial Greek"/>
      <charset val="161"/>
    </font>
    <font>
      <b/>
      <i/>
      <sz val="12"/>
      <name val="Arial Greek"/>
      <charset val="161"/>
    </font>
    <font>
      <b/>
      <i/>
      <u/>
      <sz val="10"/>
      <name val="Arial Greek"/>
      <charset val="161"/>
    </font>
    <font>
      <b/>
      <sz val="14"/>
      <name val="Arial Greek"/>
      <charset val="161"/>
    </font>
    <font>
      <b/>
      <i/>
      <sz val="10"/>
      <name val="Arial Greek"/>
      <charset val="161"/>
    </font>
    <font>
      <sz val="10"/>
      <name val="Arial Greek"/>
      <charset val="161"/>
    </font>
    <font>
      <i/>
      <sz val="10"/>
      <name val="Arial Greek"/>
      <charset val="161"/>
    </font>
    <font>
      <b/>
      <sz val="22"/>
      <color theme="1"/>
      <name val="Aptos"/>
      <family val="2"/>
    </font>
    <font>
      <b/>
      <sz val="10"/>
      <name val="Aptos"/>
      <family val="2"/>
    </font>
    <font>
      <sz val="11"/>
      <color theme="1"/>
      <name val="Aptos"/>
      <family val="2"/>
    </font>
    <font>
      <b/>
      <i/>
      <sz val="10"/>
      <name val="Aptos"/>
      <family val="2"/>
    </font>
    <font>
      <sz val="10"/>
      <name val="Aptos"/>
      <family val="2"/>
    </font>
    <font>
      <b/>
      <sz val="9"/>
      <name val="Aptos"/>
      <family val="2"/>
    </font>
    <font>
      <b/>
      <i/>
      <sz val="9"/>
      <name val="Aptos"/>
      <family val="2"/>
    </font>
    <font>
      <sz val="9"/>
      <name val="Aptos"/>
      <family val="2"/>
    </font>
    <font>
      <sz val="9"/>
      <color rgb="FFFF0000"/>
      <name val="Aptos"/>
      <family val="2"/>
    </font>
    <font>
      <b/>
      <sz val="11"/>
      <color theme="1"/>
      <name val="Aptos"/>
      <family val="2"/>
    </font>
    <font>
      <sz val="11"/>
      <name val="Aptos"/>
      <family val="2"/>
    </font>
    <font>
      <b/>
      <sz val="9"/>
      <color theme="1"/>
      <name val="Aptos"/>
      <family val="2"/>
    </font>
    <font>
      <sz val="9"/>
      <name val="Arial"/>
    </font>
    <font>
      <sz val="10"/>
      <name val="Arial Greek"/>
    </font>
    <font>
      <sz val="9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none"/>
    </fill>
    <fill>
      <patternFill patternType="solid">
        <fgColor rgb="FFFFF2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4" fillId="0" borderId="0" xfId="0" applyFont="1"/>
  </cellStyleXfs>
  <cellXfs count="9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0" xfId="1" applyFont="1" applyAlignment="1" applyProtection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1" applyBorder="1" applyAlignment="1" applyProtection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2" fillId="2" borderId="0" xfId="0" applyFont="1" applyFill="1" applyAlignment="1">
      <alignment vertical="center"/>
    </xf>
    <xf numFmtId="0" fontId="12" fillId="2" borderId="4" xfId="0" applyFont="1" applyFill="1" applyBorder="1" applyAlignment="1">
      <alignment vertical="center"/>
    </xf>
    <xf numFmtId="0" fontId="17" fillId="0" borderId="0" xfId="2" applyFont="1"/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vertical="center"/>
    </xf>
    <xf numFmtId="0" fontId="21" fillId="0" borderId="2" xfId="2" applyFont="1" applyBorder="1" applyAlignment="1">
      <alignment horizontal="center" vertical="top" wrapText="1"/>
    </xf>
    <xf numFmtId="0" fontId="22" fillId="4" borderId="2" xfId="2" applyFont="1" applyFill="1" applyBorder="1" applyAlignment="1">
      <alignment horizontal="center" vertical="center" wrapText="1"/>
    </xf>
    <xf numFmtId="0" fontId="23" fillId="4" borderId="2" xfId="2" applyFont="1" applyFill="1" applyBorder="1" applyAlignment="1">
      <alignment horizontal="center" vertical="center" wrapText="1"/>
    </xf>
    <xf numFmtId="0" fontId="22" fillId="5" borderId="2" xfId="2" applyFont="1" applyFill="1" applyBorder="1" applyAlignment="1">
      <alignment horizontal="center" wrapText="1"/>
    </xf>
    <xf numFmtId="0" fontId="22" fillId="5" borderId="5" xfId="2" applyFont="1" applyFill="1" applyBorder="1" applyAlignment="1">
      <alignment horizontal="center" wrapText="1"/>
    </xf>
    <xf numFmtId="0" fontId="16" fillId="0" borderId="2" xfId="2" applyFont="1" applyBorder="1"/>
    <xf numFmtId="165" fontId="20" fillId="6" borderId="2" xfId="2" applyNumberFormat="1" applyFont="1" applyFill="1" applyBorder="1" applyAlignment="1">
      <alignment horizontal="center" vertical="center"/>
    </xf>
    <xf numFmtId="165" fontId="20" fillId="5" borderId="2" xfId="2" applyNumberFormat="1" applyFont="1" applyFill="1" applyBorder="1" applyAlignment="1">
      <alignment horizontal="center"/>
    </xf>
    <xf numFmtId="165" fontId="20" fillId="5" borderId="5" xfId="2" applyNumberFormat="1" applyFont="1" applyFill="1" applyBorder="1" applyAlignment="1">
      <alignment horizontal="center"/>
    </xf>
    <xf numFmtId="2" fontId="17" fillId="0" borderId="2" xfId="2" applyNumberFormat="1" applyFont="1" applyBorder="1" applyAlignment="1">
      <alignment horizontal="center"/>
    </xf>
    <xf numFmtId="0" fontId="16" fillId="0" borderId="0" xfId="2" applyFont="1" applyAlignment="1">
      <alignment horizontal="center" wrapText="1"/>
    </xf>
    <xf numFmtId="2" fontId="17" fillId="0" borderId="0" xfId="2" applyNumberFormat="1" applyFont="1"/>
    <xf numFmtId="2" fontId="17" fillId="0" borderId="0" xfId="2" applyNumberFormat="1" applyFont="1" applyAlignment="1">
      <alignment horizontal="center"/>
    </xf>
    <xf numFmtId="0" fontId="17" fillId="3" borderId="2" xfId="2" applyFont="1" applyFill="1" applyBorder="1" applyAlignment="1">
      <alignment horizontal="center"/>
    </xf>
    <xf numFmtId="2" fontId="24" fillId="0" borderId="2" xfId="2" applyNumberFormat="1" applyFont="1" applyBorder="1" applyAlignment="1">
      <alignment horizontal="center"/>
    </xf>
    <xf numFmtId="0" fontId="22" fillId="0" borderId="2" xfId="2" applyFont="1" applyBorder="1" applyAlignment="1">
      <alignment horizontal="center" vertical="center" wrapText="1"/>
    </xf>
    <xf numFmtId="0" fontId="25" fillId="5" borderId="2" xfId="2" applyFont="1" applyFill="1" applyBorder="1" applyAlignment="1">
      <alignment horizontal="center" wrapText="1"/>
    </xf>
    <xf numFmtId="0" fontId="25" fillId="0" borderId="2" xfId="2" applyFont="1" applyBorder="1" applyAlignment="1">
      <alignment horizontal="center"/>
    </xf>
    <xf numFmtId="9" fontId="19" fillId="0" borderId="2" xfId="2" applyNumberFormat="1" applyFont="1" applyBorder="1" applyAlignment="1">
      <alignment horizontal="center" wrapText="1"/>
    </xf>
    <xf numFmtId="2" fontId="19" fillId="0" borderId="2" xfId="2" applyNumberFormat="1" applyFont="1" applyBorder="1" applyAlignment="1">
      <alignment horizontal="center" wrapText="1"/>
    </xf>
    <xf numFmtId="0" fontId="13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26" fillId="5" borderId="2" xfId="2" applyFont="1" applyFill="1" applyBorder="1" applyAlignment="1">
      <alignment horizontal="center"/>
    </xf>
    <xf numFmtId="165" fontId="26" fillId="5" borderId="2" xfId="2" applyNumberFormat="1" applyFont="1" applyFill="1" applyBorder="1" applyAlignment="1">
      <alignment horizontal="center"/>
    </xf>
    <xf numFmtId="165" fontId="26" fillId="5" borderId="5" xfId="2" applyNumberFormat="1" applyFont="1" applyFill="1" applyBorder="1" applyAlignment="1">
      <alignment horizontal="center"/>
    </xf>
    <xf numFmtId="9" fontId="26" fillId="5" borderId="5" xfId="3" applyFont="1" applyFill="1" applyBorder="1" applyAlignment="1">
      <alignment horizontal="center"/>
    </xf>
    <xf numFmtId="9" fontId="26" fillId="5" borderId="2" xfId="3" applyFont="1" applyFill="1" applyBorder="1" applyAlignment="1">
      <alignment horizontal="center"/>
    </xf>
    <xf numFmtId="0" fontId="28" fillId="7" borderId="11" xfId="4" applyFont="1" applyFill="1" applyBorder="1" applyAlignment="1">
      <alignment vertical="center"/>
    </xf>
    <xf numFmtId="0" fontId="29" fillId="7" borderId="12" xfId="4" applyFont="1" applyFill="1" applyBorder="1" applyAlignment="1">
      <alignment vertical="center" wrapText="1"/>
    </xf>
    <xf numFmtId="0" fontId="29" fillId="7" borderId="10" xfId="4" applyFont="1" applyFill="1" applyBorder="1" applyAlignment="1">
      <alignment vertical="center" wrapText="1"/>
    </xf>
    <xf numFmtId="0" fontId="29" fillId="8" borderId="12" xfId="4" applyFont="1" applyFill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29" fillId="7" borderId="13" xfId="4" applyFont="1" applyFill="1" applyBorder="1" applyAlignment="1">
      <alignment vertical="center" wrapText="1"/>
    </xf>
    <xf numFmtId="0" fontId="27" fillId="7" borderId="13" xfId="4" applyFont="1" applyFill="1" applyBorder="1" applyAlignment="1">
      <alignment horizontal="left" vertical="center"/>
    </xf>
    <xf numFmtId="0" fontId="27" fillId="7" borderId="13" xfId="4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5" fillId="3" borderId="2" xfId="2" applyFont="1" applyFill="1" applyBorder="1" applyAlignment="1">
      <alignment horizontal="center" vertical="center"/>
    </xf>
    <xf numFmtId="0" fontId="22" fillId="0" borderId="2" xfId="2" applyFont="1" applyBorder="1" applyAlignment="1">
      <alignment wrapText="1"/>
    </xf>
    <xf numFmtId="165" fontId="24" fillId="0" borderId="6" xfId="2" applyNumberFormat="1" applyFont="1" applyBorder="1" applyAlignment="1">
      <alignment horizontal="center"/>
    </xf>
    <xf numFmtId="165" fontId="24" fillId="0" borderId="8" xfId="2" applyNumberFormat="1" applyFont="1" applyBorder="1" applyAlignment="1">
      <alignment horizontal="center"/>
    </xf>
    <xf numFmtId="0" fontId="16" fillId="3" borderId="2" xfId="2" applyFont="1" applyFill="1" applyBorder="1" applyAlignment="1">
      <alignment wrapText="1"/>
    </xf>
    <xf numFmtId="0" fontId="16" fillId="3" borderId="2" xfId="2" applyFont="1" applyFill="1" applyBorder="1" applyAlignment="1">
      <alignment horizontal="left" wrapText="1"/>
    </xf>
    <xf numFmtId="0" fontId="20" fillId="3" borderId="6" xfId="2" applyFont="1" applyFill="1" applyBorder="1" applyAlignment="1">
      <alignment horizontal="left" wrapText="1"/>
    </xf>
    <xf numFmtId="0" fontId="20" fillId="3" borderId="7" xfId="2" applyFont="1" applyFill="1" applyBorder="1" applyAlignment="1">
      <alignment horizontal="left" wrapText="1"/>
    </xf>
    <xf numFmtId="0" fontId="20" fillId="3" borderId="8" xfId="2" applyFont="1" applyFill="1" applyBorder="1" applyAlignment="1">
      <alignment horizontal="left" wrapText="1"/>
    </xf>
    <xf numFmtId="0" fontId="16" fillId="3" borderId="2" xfId="2" applyFont="1" applyFill="1" applyBorder="1" applyAlignment="1">
      <alignment horizontal="left" vertical="center" wrapText="1"/>
    </xf>
    <xf numFmtId="170" fontId="17" fillId="0" borderId="8" xfId="2" applyNumberFormat="1" applyFont="1" applyBorder="1" applyAlignment="1">
      <alignment horizontal="center"/>
    </xf>
    <xf numFmtId="170" fontId="2" fillId="0" borderId="6" xfId="0" applyNumberFormat="1" applyFont="1" applyBorder="1" applyAlignment="1">
      <alignment horizontal="center" vertical="center"/>
    </xf>
  </cellXfs>
  <cellStyles count="4">
    <cellStyle name="Κανονικό" xfId="0" builtinId="0"/>
    <cellStyle name="Κανονικό 2" xfId="2" xr:uid="{798E31C0-2ECC-4234-BABF-30737AFD4E1E}"/>
    <cellStyle name="Ποσοστό 2" xfId="3" xr:uid="{B6F66E90-CCC3-4D63-AB7B-3D9A7DBD9A83}"/>
    <cellStyle name="Υπερ-σύνδεση" xfId="1" builtinId="8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1257300</xdr:colOff>
      <xdr:row>0</xdr:row>
      <xdr:rowOff>0</xdr:rowOff>
    </xdr:from>
    <xdr:to>
      <xdr:col>4</xdr:col>
      <xdr:colOff>2247900</xdr:colOff>
      <xdr:row>3</xdr:row>
      <xdr:rowOff>211455</xdr:rowOff>
    </xdr:to>
    <xdr:pic>
      <xdr:nvPicPr>
        <xdr:cNvPr id="2" name="Picture 1" descr="LOGOG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62600" y="0"/>
          <a:ext cx="990600" cy="7067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akyklosh.sharepoint.com/sites/Technical/Shared%20Documents/&#917;&#928;&#917;&#925;&#916;&#933;&#931;&#917;&#921;&#931;/&#917;&#926;&#927;&#928;&#923;&#921;&#931;&#924;&#927;&#931;/&#916;&#917;&#924;&#913;&#932;&#927;&#928;&#927;&#921;&#919;&#932;&#917;&#931;/&#928;&#929;&#927;&#917;&#932;&#927;&#921;&#924;&#913;&#931;&#921;&#913;%20&#916;&#921;&#913;&#915;&#937;&#925;&#921;&#931;&#924;&#927;&#933;/PRESONA.xlsx" TargetMode="External"/><Relationship Id="rId1" Type="http://schemas.openxmlformats.org/officeDocument/2006/relationships/externalLinkPath" Target="https://anakyklosh.sharepoint.com/sites/Technical/Shared%20Documents/&#917;&#928;&#917;&#925;&#916;&#933;&#931;&#917;&#921;&#931;/&#917;&#926;&#927;&#928;&#923;&#921;&#931;&#924;&#927;&#931;/&#916;&#917;&#924;&#913;&#932;&#927;&#928;&#927;&#921;&#919;&#932;&#917;&#931;/&#928;&#929;&#927;&#917;&#932;&#927;&#921;&#924;&#913;&#931;&#921;&#913;%20&#916;&#921;&#913;&#915;&#937;&#925;&#921;&#931;&#924;&#927;&#933;/PRESO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Φύλλο2"/>
      <sheetName val="Baler"/>
      <sheetName val="HERAKLION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showGridLines="0" view="pageBreakPreview" zoomScaleSheetLayoutView="100" workbookViewId="0">
      <selection activeCell="E34" sqref="E34:E36"/>
    </sheetView>
  </sheetViews>
  <sheetFormatPr defaultColWidth="9.109375" defaultRowHeight="12" x14ac:dyDescent="0.25"/>
  <cols>
    <col min="1" max="1" width="8.21875" style="33" bestFit="1" customWidth="1"/>
    <col min="2" max="2" width="55.33203125" style="4" customWidth="1"/>
    <col min="3" max="3" width="6.6640625" style="4" customWidth="1"/>
    <col min="4" max="4" width="1.44140625" style="4" customWidth="1"/>
    <col min="5" max="5" width="40.44140625" style="7" customWidth="1"/>
    <col min="6" max="16384" width="9.109375" style="4"/>
  </cols>
  <sheetData>
    <row r="1" spans="1:5" ht="15.6" x14ac:dyDescent="0.25">
      <c r="A1" s="1"/>
      <c r="B1" s="4" t="s">
        <v>0</v>
      </c>
      <c r="D1" s="2"/>
      <c r="E1" s="3"/>
    </row>
    <row r="2" spans="1:5" ht="12.75" customHeight="1" x14ac:dyDescent="0.25">
      <c r="A2" s="5"/>
      <c r="B2" s="7" t="s">
        <v>1</v>
      </c>
      <c r="C2" s="7"/>
      <c r="E2" s="6"/>
    </row>
    <row r="3" spans="1:5" s="7" customFormat="1" ht="11.25" customHeight="1" x14ac:dyDescent="0.25">
      <c r="A3" s="5"/>
      <c r="B3" s="4"/>
      <c r="C3" s="4"/>
      <c r="D3" s="4"/>
      <c r="E3" s="6"/>
    </row>
    <row r="4" spans="1:5" ht="17.399999999999999" customHeight="1" x14ac:dyDescent="0.2">
      <c r="A4" s="8"/>
      <c r="B4" s="9" t="s">
        <v>2</v>
      </c>
      <c r="C4" s="9"/>
      <c r="D4" s="9"/>
      <c r="E4" s="10"/>
    </row>
    <row r="5" spans="1:5" ht="21" customHeight="1" x14ac:dyDescent="0.25">
      <c r="A5" s="5"/>
      <c r="B5" s="11"/>
      <c r="C5" s="11"/>
      <c r="D5" s="6"/>
      <c r="E5" s="6"/>
    </row>
    <row r="6" spans="1:5" ht="26.25" customHeight="1" x14ac:dyDescent="0.2">
      <c r="A6" s="12"/>
      <c r="B6" s="4" t="s">
        <v>3</v>
      </c>
      <c r="C6" s="4"/>
      <c r="D6" s="4"/>
      <c r="E6" s="4"/>
    </row>
    <row r="7" spans="1:5" s="7" customFormat="1" ht="17.399999999999999" x14ac:dyDescent="0.25">
      <c r="A7" s="12"/>
      <c r="B7" s="13"/>
      <c r="C7" s="13"/>
      <c r="D7" s="12"/>
      <c r="E7" s="14"/>
    </row>
    <row r="8" spans="1:5" s="7" customFormat="1" ht="17.399999999999999" x14ac:dyDescent="0.25">
      <c r="A8" s="12"/>
      <c r="B8" s="13" t="s">
        <v>4</v>
      </c>
      <c r="C8" s="13"/>
      <c r="D8" s="12"/>
      <c r="E8" s="14"/>
    </row>
    <row r="9" spans="1:5" s="7" customFormat="1" ht="17.399999999999999" x14ac:dyDescent="0.25">
      <c r="A9" s="12"/>
      <c r="B9" s="13"/>
      <c r="C9" s="13"/>
      <c r="D9" s="12"/>
      <c r="E9" s="14"/>
    </row>
    <row r="10" spans="1:5" s="7" customFormat="1" ht="28.05" customHeight="1" x14ac:dyDescent="0.25">
      <c r="A10" s="15"/>
      <c r="B10" s="68" t="s">
        <v>90</v>
      </c>
      <c r="C10" s="59"/>
      <c r="D10" s="16"/>
      <c r="E10" s="71"/>
    </row>
    <row r="11" spans="1:5" s="7" customFormat="1" ht="15.6" x14ac:dyDescent="0.25">
      <c r="A11" s="74" t="s">
        <v>5</v>
      </c>
      <c r="B11" s="35" t="s">
        <v>6</v>
      </c>
      <c r="C11" s="34"/>
      <c r="D11" s="17"/>
      <c r="E11" s="18"/>
    </row>
    <row r="12" spans="1:5" ht="7.2" customHeight="1" x14ac:dyDescent="0.2">
      <c r="A12" s="79"/>
      <c r="B12" s="72"/>
      <c r="C12" s="19"/>
      <c r="D12" s="19"/>
      <c r="E12" s="4"/>
    </row>
    <row r="13" spans="1:5" ht="27" customHeight="1" x14ac:dyDescent="0.2">
      <c r="A13" s="75">
        <v>1</v>
      </c>
      <c r="B13" s="73" t="s">
        <v>7</v>
      </c>
      <c r="C13" s="61" t="s">
        <v>8</v>
      </c>
      <c r="E13" s="71"/>
    </row>
    <row r="14" spans="1:5" ht="27" customHeight="1" x14ac:dyDescent="0.2">
      <c r="A14" s="75">
        <v>2</v>
      </c>
      <c r="B14" s="73" t="s">
        <v>9</v>
      </c>
      <c r="C14" s="61" t="s">
        <v>8</v>
      </c>
      <c r="E14" s="71"/>
    </row>
    <row r="15" spans="1:5" ht="27" customHeight="1" x14ac:dyDescent="0.2">
      <c r="A15" s="75">
        <v>3</v>
      </c>
      <c r="B15" s="73" t="s">
        <v>10</v>
      </c>
      <c r="C15" s="61" t="s">
        <v>8</v>
      </c>
      <c r="E15" s="71"/>
    </row>
    <row r="16" spans="1:5" ht="27" customHeight="1" x14ac:dyDescent="0.2">
      <c r="A16" s="75">
        <v>4</v>
      </c>
      <c r="B16" s="73" t="s">
        <v>11</v>
      </c>
      <c r="C16" s="61" t="s">
        <v>8</v>
      </c>
      <c r="E16" s="71"/>
    </row>
    <row r="17" spans="1:5" ht="27" customHeight="1" x14ac:dyDescent="0.2">
      <c r="A17" s="75">
        <f t="shared" ref="A17:A22" si="0">A16+1</f>
        <v>5</v>
      </c>
      <c r="B17" s="73" t="s">
        <v>12</v>
      </c>
      <c r="C17" s="61" t="s">
        <v>8</v>
      </c>
      <c r="E17" s="71"/>
    </row>
    <row r="18" spans="1:5" ht="27" customHeight="1" x14ac:dyDescent="0.2">
      <c r="A18" s="75">
        <f t="shared" si="0"/>
        <v>6</v>
      </c>
      <c r="B18" s="73" t="s">
        <v>13</v>
      </c>
      <c r="C18" s="61" t="s">
        <v>8</v>
      </c>
      <c r="E18" s="71"/>
    </row>
    <row r="19" spans="1:5" ht="27" customHeight="1" x14ac:dyDescent="0.2">
      <c r="A19" s="75">
        <f t="shared" si="0"/>
        <v>7</v>
      </c>
      <c r="B19" s="73" t="s">
        <v>14</v>
      </c>
      <c r="C19" s="61" t="s">
        <v>8</v>
      </c>
      <c r="E19" s="71"/>
    </row>
    <row r="20" spans="1:5" ht="27" customHeight="1" x14ac:dyDescent="0.2">
      <c r="A20" s="75">
        <f t="shared" si="0"/>
        <v>8</v>
      </c>
      <c r="B20" s="73" t="s">
        <v>15</v>
      </c>
      <c r="C20" s="61" t="s">
        <v>8</v>
      </c>
      <c r="E20" s="71"/>
    </row>
    <row r="21" spans="1:5" ht="27" customHeight="1" x14ac:dyDescent="0.2">
      <c r="A21" s="75">
        <f t="shared" si="0"/>
        <v>9</v>
      </c>
      <c r="B21" s="73" t="s">
        <v>16</v>
      </c>
      <c r="C21" s="61" t="s">
        <v>8</v>
      </c>
      <c r="E21" s="71"/>
    </row>
    <row r="22" spans="1:5" ht="27" customHeight="1" x14ac:dyDescent="0.2">
      <c r="A22" s="75">
        <f t="shared" si="0"/>
        <v>10</v>
      </c>
      <c r="B22" s="73" t="s">
        <v>17</v>
      </c>
      <c r="C22" s="61" t="s">
        <v>8</v>
      </c>
      <c r="E22" s="71"/>
    </row>
    <row r="23" spans="1:5" ht="7.5" customHeight="1" x14ac:dyDescent="0.2">
      <c r="A23" s="26"/>
      <c r="B23" s="20"/>
      <c r="C23" s="20"/>
      <c r="D23" s="20"/>
      <c r="E23" s="21"/>
    </row>
    <row r="24" spans="1:5" s="7" customFormat="1" ht="15.6" x14ac:dyDescent="0.25">
      <c r="A24" s="74" t="s">
        <v>18</v>
      </c>
      <c r="B24" s="82" t="s">
        <v>19</v>
      </c>
      <c r="C24" s="82"/>
      <c r="D24" s="82"/>
      <c r="E24" s="82"/>
    </row>
    <row r="25" spans="1:5" s="7" customFormat="1" ht="8.25" customHeight="1" x14ac:dyDescent="0.25">
      <c r="A25" s="26"/>
      <c r="B25" s="22"/>
      <c r="C25" s="22"/>
      <c r="D25" s="23"/>
      <c r="E25" s="24"/>
    </row>
    <row r="26" spans="1:5" ht="27" customHeight="1" x14ac:dyDescent="0.2">
      <c r="A26" s="75">
        <v>11</v>
      </c>
      <c r="B26" s="60" t="s">
        <v>20</v>
      </c>
      <c r="C26" s="61" t="s">
        <v>21</v>
      </c>
      <c r="E26" s="71"/>
    </row>
    <row r="27" spans="1:5" ht="27" customHeight="1" x14ac:dyDescent="0.2">
      <c r="A27" s="75">
        <v>13</v>
      </c>
      <c r="B27" s="60" t="s">
        <v>22</v>
      </c>
      <c r="C27" s="61" t="s">
        <v>23</v>
      </c>
      <c r="E27" s="71"/>
    </row>
    <row r="28" spans="1:5" ht="27" customHeight="1" x14ac:dyDescent="0.2">
      <c r="A28" s="75">
        <f t="shared" ref="A28:A33" si="1">A27+1</f>
        <v>14</v>
      </c>
      <c r="B28" s="60" t="s">
        <v>24</v>
      </c>
      <c r="C28" s="61" t="s">
        <v>25</v>
      </c>
      <c r="E28" s="71"/>
    </row>
    <row r="29" spans="1:5" ht="27" customHeight="1" x14ac:dyDescent="0.2">
      <c r="A29" s="75">
        <f t="shared" si="1"/>
        <v>15</v>
      </c>
      <c r="B29" s="60" t="s">
        <v>26</v>
      </c>
      <c r="C29" s="61" t="s">
        <v>23</v>
      </c>
      <c r="E29" s="71"/>
    </row>
    <row r="30" spans="1:5" ht="27" customHeight="1" x14ac:dyDescent="0.2">
      <c r="A30" s="75">
        <f t="shared" si="1"/>
        <v>16</v>
      </c>
      <c r="B30" s="60" t="s">
        <v>27</v>
      </c>
      <c r="C30" s="61" t="s">
        <v>23</v>
      </c>
      <c r="E30" s="71"/>
    </row>
    <row r="31" spans="1:5" ht="27" customHeight="1" x14ac:dyDescent="0.2">
      <c r="A31" s="75">
        <f t="shared" si="1"/>
        <v>17</v>
      </c>
      <c r="B31" s="60" t="s">
        <v>28</v>
      </c>
      <c r="C31" s="61" t="s">
        <v>23</v>
      </c>
      <c r="E31" s="71"/>
    </row>
    <row r="32" spans="1:5" ht="27" customHeight="1" x14ac:dyDescent="0.2">
      <c r="A32" s="75">
        <f t="shared" si="1"/>
        <v>18</v>
      </c>
      <c r="B32" s="60" t="s">
        <v>91</v>
      </c>
      <c r="C32" s="61" t="s">
        <v>98</v>
      </c>
      <c r="E32" s="71"/>
    </row>
    <row r="33" spans="1:5" ht="27" customHeight="1" x14ac:dyDescent="0.2">
      <c r="A33" s="75">
        <f t="shared" si="1"/>
        <v>19</v>
      </c>
      <c r="B33" s="60" t="s">
        <v>32</v>
      </c>
      <c r="C33" s="61" t="s">
        <v>33</v>
      </c>
      <c r="E33" s="71"/>
    </row>
    <row r="34" spans="1:5" ht="27" customHeight="1" x14ac:dyDescent="0.2">
      <c r="A34" s="75">
        <f>A33+1</f>
        <v>20</v>
      </c>
      <c r="B34" s="60" t="s">
        <v>34</v>
      </c>
      <c r="C34" s="61" t="s">
        <v>35</v>
      </c>
      <c r="E34" s="71"/>
    </row>
    <row r="35" spans="1:5" ht="27" customHeight="1" x14ac:dyDescent="0.2">
      <c r="A35" s="75">
        <v>22</v>
      </c>
      <c r="B35" s="60" t="s">
        <v>36</v>
      </c>
      <c r="C35" s="61" t="s">
        <v>35</v>
      </c>
      <c r="E35" s="71"/>
    </row>
    <row r="36" spans="1:5" ht="27" customHeight="1" x14ac:dyDescent="0.2">
      <c r="A36" s="75">
        <v>23</v>
      </c>
      <c r="B36" s="60" t="s">
        <v>37</v>
      </c>
      <c r="C36" s="61" t="s">
        <v>35</v>
      </c>
      <c r="E36" s="71"/>
    </row>
    <row r="37" spans="1:5" ht="27" customHeight="1" x14ac:dyDescent="0.2">
      <c r="A37" s="75">
        <v>25</v>
      </c>
      <c r="B37" s="60" t="s">
        <v>134</v>
      </c>
      <c r="C37" s="61" t="s">
        <v>39</v>
      </c>
      <c r="E37" s="71"/>
    </row>
    <row r="38" spans="1:5" ht="27" customHeight="1" x14ac:dyDescent="0.2">
      <c r="A38" s="75">
        <v>25</v>
      </c>
      <c r="B38" s="60" t="s">
        <v>38</v>
      </c>
      <c r="C38" s="61" t="s">
        <v>39</v>
      </c>
      <c r="E38" s="71"/>
    </row>
    <row r="39" spans="1:5" ht="27" customHeight="1" x14ac:dyDescent="0.2">
      <c r="A39" s="75">
        <v>25</v>
      </c>
      <c r="B39" s="60" t="s">
        <v>92</v>
      </c>
      <c r="C39" s="61" t="s">
        <v>93</v>
      </c>
      <c r="E39" s="71"/>
    </row>
    <row r="40" spans="1:5" ht="27" customHeight="1" x14ac:dyDescent="0.2">
      <c r="A40" s="75">
        <v>25</v>
      </c>
      <c r="B40" s="60" t="s">
        <v>94</v>
      </c>
      <c r="C40" s="61" t="s">
        <v>29</v>
      </c>
      <c r="E40" s="71"/>
    </row>
    <row r="41" spans="1:5" ht="27" customHeight="1" x14ac:dyDescent="0.2">
      <c r="A41" s="75">
        <v>25</v>
      </c>
      <c r="B41" s="60" t="s">
        <v>95</v>
      </c>
      <c r="C41" s="61" t="s">
        <v>96</v>
      </c>
      <c r="E41" s="71"/>
    </row>
    <row r="42" spans="1:5" ht="27" customHeight="1" x14ac:dyDescent="0.2">
      <c r="A42" s="75">
        <v>32</v>
      </c>
      <c r="B42" s="60" t="s">
        <v>30</v>
      </c>
      <c r="C42" s="61" t="s">
        <v>31</v>
      </c>
      <c r="E42" s="71"/>
    </row>
    <row r="43" spans="1:5" ht="27" customHeight="1" x14ac:dyDescent="0.2">
      <c r="A43" s="75">
        <v>33</v>
      </c>
      <c r="B43" s="60" t="s">
        <v>44</v>
      </c>
      <c r="C43" s="61" t="s">
        <v>45</v>
      </c>
      <c r="E43" s="71"/>
    </row>
    <row r="44" spans="1:5" ht="27" customHeight="1" x14ac:dyDescent="0.2">
      <c r="A44" s="75">
        <v>34</v>
      </c>
      <c r="B44" s="60" t="s">
        <v>40</v>
      </c>
      <c r="C44" s="61" t="s">
        <v>41</v>
      </c>
      <c r="E44" s="71"/>
    </row>
    <row r="45" spans="1:5" ht="27" customHeight="1" x14ac:dyDescent="0.2">
      <c r="A45" s="75">
        <v>35</v>
      </c>
      <c r="B45" s="60" t="s">
        <v>42</v>
      </c>
      <c r="C45" s="61" t="s">
        <v>43</v>
      </c>
      <c r="E45" s="71"/>
    </row>
    <row r="46" spans="1:5" ht="27" customHeight="1" x14ac:dyDescent="0.2">
      <c r="A46" s="75">
        <f t="shared" ref="A46:A48" si="2">A45+1</f>
        <v>36</v>
      </c>
      <c r="B46" s="60" t="s">
        <v>46</v>
      </c>
      <c r="C46" s="61" t="s">
        <v>89</v>
      </c>
      <c r="E46" s="71"/>
    </row>
    <row r="47" spans="1:5" ht="27" customHeight="1" x14ac:dyDescent="0.2">
      <c r="A47" s="75">
        <f t="shared" si="2"/>
        <v>37</v>
      </c>
      <c r="B47" s="60" t="s">
        <v>97</v>
      </c>
      <c r="C47" s="61" t="s">
        <v>98</v>
      </c>
      <c r="E47" s="71"/>
    </row>
    <row r="48" spans="1:5" ht="27" customHeight="1" x14ac:dyDescent="0.2">
      <c r="A48" s="75">
        <f t="shared" si="2"/>
        <v>38</v>
      </c>
      <c r="B48" s="60" t="s">
        <v>47</v>
      </c>
      <c r="C48" s="61" t="s">
        <v>89</v>
      </c>
      <c r="E48" s="71"/>
    </row>
    <row r="49" spans="1:5" ht="27" customHeight="1" x14ac:dyDescent="0.2">
      <c r="A49" s="75">
        <v>40</v>
      </c>
      <c r="B49" s="60" t="s">
        <v>99</v>
      </c>
      <c r="C49" s="61" t="s">
        <v>100</v>
      </c>
      <c r="E49" s="71"/>
    </row>
    <row r="50" spans="1:5" ht="27" customHeight="1" x14ac:dyDescent="0.2">
      <c r="A50" s="75">
        <v>41</v>
      </c>
      <c r="B50" s="60" t="s">
        <v>101</v>
      </c>
      <c r="C50" s="61" t="s">
        <v>102</v>
      </c>
      <c r="E50" s="71"/>
    </row>
    <row r="51" spans="1:5" ht="27" customHeight="1" x14ac:dyDescent="0.2">
      <c r="A51" s="75">
        <v>42</v>
      </c>
      <c r="B51" s="60" t="s">
        <v>103</v>
      </c>
      <c r="C51" s="61" t="s">
        <v>23</v>
      </c>
      <c r="E51" s="71"/>
    </row>
    <row r="52" spans="1:5" ht="27" customHeight="1" x14ac:dyDescent="0.2">
      <c r="A52" s="75">
        <v>43</v>
      </c>
      <c r="B52" s="60" t="s">
        <v>104</v>
      </c>
      <c r="C52" s="61" t="s">
        <v>102</v>
      </c>
      <c r="E52" s="71"/>
    </row>
    <row r="53" spans="1:5" ht="27" customHeight="1" x14ac:dyDescent="0.2">
      <c r="A53" s="75">
        <v>44</v>
      </c>
      <c r="B53" s="60" t="s">
        <v>105</v>
      </c>
      <c r="C53" s="61" t="s">
        <v>23</v>
      </c>
      <c r="E53" s="71"/>
    </row>
    <row r="54" spans="1:5" ht="27" customHeight="1" x14ac:dyDescent="0.2">
      <c r="A54" s="75">
        <v>45</v>
      </c>
      <c r="B54" s="60" t="s">
        <v>106</v>
      </c>
      <c r="C54" s="61" t="s">
        <v>102</v>
      </c>
      <c r="E54" s="71"/>
    </row>
    <row r="55" spans="1:5" ht="27" customHeight="1" x14ac:dyDescent="0.2">
      <c r="A55" s="75">
        <v>46</v>
      </c>
      <c r="B55" s="60" t="s">
        <v>107</v>
      </c>
      <c r="C55" s="61" t="s">
        <v>23</v>
      </c>
      <c r="E55" s="71"/>
    </row>
    <row r="56" spans="1:5" ht="27" customHeight="1" x14ac:dyDescent="0.2">
      <c r="A56" s="75">
        <v>47</v>
      </c>
      <c r="B56" s="60" t="s">
        <v>108</v>
      </c>
      <c r="C56" s="61" t="s">
        <v>102</v>
      </c>
      <c r="E56" s="71"/>
    </row>
    <row r="57" spans="1:5" ht="27" customHeight="1" x14ac:dyDescent="0.2">
      <c r="A57" s="75">
        <v>48</v>
      </c>
      <c r="B57" s="60" t="s">
        <v>109</v>
      </c>
      <c r="C57" s="61" t="s">
        <v>110</v>
      </c>
      <c r="E57" s="71"/>
    </row>
    <row r="58" spans="1:5" ht="27" customHeight="1" x14ac:dyDescent="0.2">
      <c r="A58" s="75">
        <v>49</v>
      </c>
      <c r="B58" s="60" t="s">
        <v>111</v>
      </c>
      <c r="C58" s="61" t="s">
        <v>23</v>
      </c>
      <c r="E58" s="71"/>
    </row>
    <row r="59" spans="1:5" ht="27" customHeight="1" x14ac:dyDescent="0.2">
      <c r="A59" s="75">
        <v>50</v>
      </c>
      <c r="B59" s="60" t="s">
        <v>112</v>
      </c>
      <c r="C59" s="61" t="s">
        <v>113</v>
      </c>
      <c r="E59" s="71"/>
    </row>
    <row r="60" spans="1:5" ht="27" customHeight="1" x14ac:dyDescent="0.2">
      <c r="A60" s="75">
        <v>51</v>
      </c>
      <c r="B60" s="60" t="s">
        <v>114</v>
      </c>
      <c r="C60" s="61" t="s">
        <v>115</v>
      </c>
      <c r="E60" s="71"/>
    </row>
    <row r="61" spans="1:5" ht="33" customHeight="1" x14ac:dyDescent="0.2">
      <c r="A61" s="75">
        <v>52</v>
      </c>
      <c r="B61" s="60" t="s">
        <v>116</v>
      </c>
      <c r="C61" s="61" t="s">
        <v>117</v>
      </c>
      <c r="E61" s="71"/>
    </row>
    <row r="62" spans="1:5" ht="63.6" customHeight="1" x14ac:dyDescent="0.2">
      <c r="A62" s="75">
        <v>53</v>
      </c>
      <c r="B62" s="60" t="s">
        <v>118</v>
      </c>
      <c r="C62" s="61" t="s">
        <v>117</v>
      </c>
      <c r="E62" s="71"/>
    </row>
    <row r="63" spans="1:5" ht="8.25" customHeight="1" x14ac:dyDescent="0.2">
      <c r="A63" s="26"/>
      <c r="B63" s="27"/>
      <c r="C63" s="27"/>
      <c r="D63" s="28"/>
      <c r="E63" s="27"/>
    </row>
    <row r="64" spans="1:5" s="7" customFormat="1" ht="13.2" x14ac:dyDescent="0.25">
      <c r="A64" s="75" t="s">
        <v>48</v>
      </c>
      <c r="B64" s="82" t="s">
        <v>49</v>
      </c>
      <c r="C64" s="82"/>
      <c r="D64" s="82"/>
      <c r="E64" s="82"/>
    </row>
    <row r="65" spans="1:9" s="7" customFormat="1" ht="8.25" customHeight="1" x14ac:dyDescent="0.25">
      <c r="A65" s="26"/>
      <c r="B65" s="22"/>
      <c r="C65" s="22"/>
      <c r="D65" s="23"/>
      <c r="E65" s="24"/>
    </row>
    <row r="66" spans="1:9" ht="31.95" customHeight="1" x14ac:dyDescent="0.2">
      <c r="A66" s="75">
        <v>54</v>
      </c>
      <c r="B66" s="76" t="s">
        <v>119</v>
      </c>
      <c r="C66" s="69" t="s">
        <v>98</v>
      </c>
      <c r="D66" s="70"/>
      <c r="E66" s="71"/>
    </row>
    <row r="67" spans="1:9" ht="31.95" customHeight="1" x14ac:dyDescent="0.2">
      <c r="A67" s="75">
        <v>55</v>
      </c>
      <c r="B67" s="76" t="s">
        <v>120</v>
      </c>
      <c r="C67" s="69" t="s">
        <v>98</v>
      </c>
      <c r="D67" s="70"/>
      <c r="E67" s="71"/>
    </row>
    <row r="68" spans="1:9" ht="31.95" customHeight="1" x14ac:dyDescent="0.2">
      <c r="A68" s="75">
        <v>56</v>
      </c>
      <c r="B68" s="76" t="s">
        <v>121</v>
      </c>
      <c r="C68" s="69" t="s">
        <v>98</v>
      </c>
      <c r="D68" s="70"/>
      <c r="E68" s="71"/>
    </row>
    <row r="69" spans="1:9" ht="31.95" customHeight="1" x14ac:dyDescent="0.2">
      <c r="A69" s="75">
        <v>57</v>
      </c>
      <c r="B69" s="76" t="s">
        <v>122</v>
      </c>
      <c r="C69" s="69" t="s">
        <v>98</v>
      </c>
      <c r="D69" s="70"/>
      <c r="E69" s="71"/>
    </row>
    <row r="70" spans="1:9" ht="28.05" customHeight="1" x14ac:dyDescent="0.2">
      <c r="A70" s="75">
        <v>58</v>
      </c>
      <c r="B70" s="77" t="s">
        <v>123</v>
      </c>
      <c r="C70" s="62" t="s">
        <v>98</v>
      </c>
      <c r="D70" s="28"/>
      <c r="E70" s="71"/>
    </row>
    <row r="71" spans="1:9" ht="48" customHeight="1" x14ac:dyDescent="0.2">
      <c r="A71" s="75">
        <v>60</v>
      </c>
      <c r="B71" s="76" t="s">
        <v>124</v>
      </c>
      <c r="C71" s="69" t="s">
        <v>125</v>
      </c>
      <c r="D71" s="70"/>
      <c r="E71" s="71"/>
    </row>
    <row r="72" spans="1:9" ht="28.05" customHeight="1" x14ac:dyDescent="0.2">
      <c r="A72" s="75">
        <v>61</v>
      </c>
      <c r="B72" s="78" t="s">
        <v>126</v>
      </c>
      <c r="C72" s="69" t="s">
        <v>98</v>
      </c>
      <c r="D72" s="25"/>
      <c r="E72" s="71"/>
    </row>
    <row r="73" spans="1:9" ht="36" customHeight="1" x14ac:dyDescent="0.2">
      <c r="A73" s="75">
        <v>62</v>
      </c>
      <c r="B73" s="76" t="s">
        <v>135</v>
      </c>
      <c r="C73" s="69" t="s">
        <v>98</v>
      </c>
      <c r="D73" s="70"/>
      <c r="E73" s="71"/>
    </row>
    <row r="74" spans="1:9" ht="36" customHeight="1" x14ac:dyDescent="0.2">
      <c r="A74" s="75">
        <v>63</v>
      </c>
      <c r="B74" s="76" t="s">
        <v>136</v>
      </c>
      <c r="C74" s="69" t="s">
        <v>113</v>
      </c>
      <c r="D74" s="70"/>
      <c r="E74" s="71"/>
    </row>
    <row r="75" spans="1:9" ht="48" customHeight="1" x14ac:dyDescent="0.2">
      <c r="A75" s="75">
        <v>64</v>
      </c>
      <c r="B75" s="76" t="s">
        <v>127</v>
      </c>
      <c r="C75" s="69" t="s">
        <v>128</v>
      </c>
      <c r="D75" s="70"/>
      <c r="E75" s="71"/>
    </row>
    <row r="76" spans="1:9" ht="31.95" customHeight="1" x14ac:dyDescent="0.2">
      <c r="A76" s="75">
        <v>65</v>
      </c>
      <c r="B76" s="76" t="s">
        <v>129</v>
      </c>
      <c r="C76" s="69" t="s">
        <v>115</v>
      </c>
      <c r="D76" s="70"/>
      <c r="E76" s="71"/>
    </row>
    <row r="77" spans="1:9" ht="31.95" customHeight="1" x14ac:dyDescent="0.2">
      <c r="A77" s="75">
        <v>66</v>
      </c>
      <c r="B77" s="76" t="s">
        <v>130</v>
      </c>
      <c r="C77" s="69" t="s">
        <v>131</v>
      </c>
      <c r="D77" s="70"/>
      <c r="E77" s="71"/>
    </row>
    <row r="78" spans="1:9" ht="31.95" customHeight="1" x14ac:dyDescent="0.2">
      <c r="A78" s="75">
        <v>67</v>
      </c>
      <c r="B78" s="76" t="s">
        <v>132</v>
      </c>
      <c r="C78" s="69" t="s">
        <v>133</v>
      </c>
      <c r="D78" s="70"/>
      <c r="E78" s="71"/>
    </row>
    <row r="79" spans="1:9" x14ac:dyDescent="0.2">
      <c r="A79" s="26"/>
      <c r="B79" s="27"/>
      <c r="C79" s="27"/>
      <c r="D79" s="28"/>
      <c r="E79" s="29"/>
    </row>
    <row r="80" spans="1:9" s="31" customFormat="1" ht="20.25" customHeight="1" x14ac:dyDescent="0.25">
      <c r="A80" s="74" t="s">
        <v>50</v>
      </c>
      <c r="B80" s="83" t="s">
        <v>51</v>
      </c>
      <c r="C80" s="84"/>
      <c r="D80" s="84"/>
      <c r="E80" s="85"/>
      <c r="G80" s="30"/>
      <c r="I80" s="30"/>
    </row>
    <row r="81" spans="1:5" s="32" customFormat="1" ht="17.25" customHeight="1" x14ac:dyDescent="0.25">
      <c r="A81" s="75" t="s">
        <v>52</v>
      </c>
      <c r="B81" s="80"/>
      <c r="C81" s="80"/>
      <c r="D81" s="81"/>
      <c r="E81" s="81"/>
    </row>
    <row r="82" spans="1:5" s="32" customFormat="1" ht="13.2" x14ac:dyDescent="0.25">
      <c r="A82" s="75" t="s">
        <v>53</v>
      </c>
      <c r="B82" s="80"/>
      <c r="C82" s="80"/>
      <c r="D82" s="81"/>
      <c r="E82" s="81"/>
    </row>
    <row r="83" spans="1:5" s="32" customFormat="1" ht="13.2" x14ac:dyDescent="0.25">
      <c r="A83" s="75" t="s">
        <v>54</v>
      </c>
      <c r="B83" s="80"/>
      <c r="C83" s="80"/>
      <c r="D83" s="81"/>
      <c r="E83" s="81"/>
    </row>
    <row r="84" spans="1:5" s="32" customFormat="1" ht="15.75" customHeight="1" x14ac:dyDescent="0.25">
      <c r="A84" s="75" t="s">
        <v>55</v>
      </c>
      <c r="B84" s="80"/>
      <c r="C84" s="80"/>
      <c r="D84" s="81"/>
      <c r="E84" s="81"/>
    </row>
    <row r="85" spans="1:5" s="32" customFormat="1" ht="13.2" x14ac:dyDescent="0.25">
      <c r="A85" s="75" t="s">
        <v>56</v>
      </c>
      <c r="B85" s="80"/>
      <c r="C85" s="80"/>
      <c r="D85" s="81"/>
      <c r="E85" s="81"/>
    </row>
  </sheetData>
  <mergeCells count="9">
    <mergeCell ref="B6:E6"/>
    <mergeCell ref="B85:E85"/>
    <mergeCell ref="B81:E81"/>
    <mergeCell ref="B82:E82"/>
    <mergeCell ref="B83:E83"/>
    <mergeCell ref="B84:E84"/>
    <mergeCell ref="B64:E64"/>
    <mergeCell ref="B24:E24"/>
    <mergeCell ref="B80:E80"/>
  </mergeCells>
  <dataValidations count="1">
    <dataValidation type="decimal" allowBlank="1" showInputMessage="1" showErrorMessage="1" sqref="E34:E36" xr:uid="{B8E63608-7B77-4AF6-AD94-0BB8BD6B528B}">
      <formula1>0</formula1>
      <formula2>100</formula2>
    </dataValidation>
  </dataValidations>
  <printOptions horizontalCentered="1"/>
  <pageMargins left="0.27559055118110237" right="0.23622047244094491" top="0.43" bottom="0.43307086614173229" header="0.51181102362204722" footer="0.19685039370078741"/>
  <pageSetup paperSize="9" scale="69" orientation="portrait" r:id="rId1"/>
  <headerFooter alignWithMargins="0">
    <oddHeader xml:space="preserve">&amp;R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6C97D-CC1B-4C95-8634-C886B10B525D}">
  <dimension ref="A1:I31"/>
  <sheetViews>
    <sheetView tabSelected="1" zoomScale="110" zoomScaleNormal="110" workbookViewId="0">
      <selection activeCell="E24" sqref="E24"/>
    </sheetView>
  </sheetViews>
  <sheetFormatPr defaultColWidth="10.6640625" defaultRowHeight="15" customHeight="1" x14ac:dyDescent="0.3"/>
  <cols>
    <col min="1" max="1" width="61.109375" style="36" bestFit="1" customWidth="1"/>
    <col min="2" max="2" width="22.33203125" style="36" bestFit="1" customWidth="1"/>
    <col min="3" max="3" width="16.6640625" style="36" customWidth="1"/>
    <col min="4" max="4" width="26.33203125" style="36" bestFit="1" customWidth="1"/>
    <col min="5" max="5" width="21.33203125" style="36" customWidth="1"/>
    <col min="6" max="7" width="21.33203125" style="36" hidden="1" customWidth="1"/>
    <col min="8" max="8" width="16.88671875" style="36" hidden="1" customWidth="1"/>
    <col min="9" max="16384" width="10.6640625" style="36"/>
  </cols>
  <sheetData>
    <row r="1" spans="1:9" ht="14.4" x14ac:dyDescent="0.3">
      <c r="A1" s="86" t="s">
        <v>57</v>
      </c>
      <c r="B1" s="86"/>
      <c r="C1" s="86"/>
      <c r="D1"/>
      <c r="E1"/>
      <c r="F1"/>
      <c r="G1"/>
      <c r="H1"/>
      <c r="I1"/>
    </row>
    <row r="2" spans="1:9" ht="15.6" customHeight="1" x14ac:dyDescent="0.3">
      <c r="A2" s="86"/>
      <c r="B2" s="86"/>
      <c r="C2" s="86"/>
      <c r="D2"/>
      <c r="E2"/>
      <c r="F2"/>
      <c r="G2"/>
      <c r="H2"/>
      <c r="I2"/>
    </row>
    <row r="3" spans="1:9" ht="14.4" x14ac:dyDescent="0.3">
      <c r="A3" s="37"/>
      <c r="B3" s="38"/>
      <c r="C3" s="38"/>
      <c r="D3"/>
      <c r="E3"/>
      <c r="F3"/>
      <c r="G3"/>
      <c r="H3"/>
      <c r="I3"/>
    </row>
    <row r="4" spans="1:9" ht="14.4" x14ac:dyDescent="0.3">
      <c r="A4" s="37"/>
      <c r="B4" s="38"/>
      <c r="C4" s="38"/>
      <c r="D4"/>
      <c r="E4"/>
      <c r="F4"/>
      <c r="G4"/>
      <c r="H4"/>
      <c r="I4"/>
    </row>
    <row r="5" spans="1:9" ht="14.4" customHeight="1" x14ac:dyDescent="0.3">
      <c r="A5" s="39">
        <v>1</v>
      </c>
      <c r="B5" s="87" t="s">
        <v>58</v>
      </c>
      <c r="C5" s="87"/>
      <c r="D5" s="87"/>
      <c r="E5" s="54">
        <f>BALER!E34</f>
        <v>0</v>
      </c>
      <c r="F5" s="40">
        <v>4.62</v>
      </c>
      <c r="G5" s="40">
        <v>5.82</v>
      </c>
      <c r="H5" s="40">
        <v>6.4</v>
      </c>
    </row>
    <row r="6" spans="1:9" ht="14.4" customHeight="1" x14ac:dyDescent="0.3">
      <c r="A6" s="39">
        <v>2</v>
      </c>
      <c r="B6" s="87" t="s">
        <v>59</v>
      </c>
      <c r="C6" s="87"/>
      <c r="D6" s="87"/>
      <c r="E6" s="54">
        <f>BALER!E35</f>
        <v>0</v>
      </c>
      <c r="F6" s="40">
        <v>11.55</v>
      </c>
      <c r="G6" s="40">
        <v>14.55</v>
      </c>
      <c r="H6" s="40">
        <v>16</v>
      </c>
    </row>
    <row r="7" spans="1:9" ht="14.4" customHeight="1" x14ac:dyDescent="0.3">
      <c r="A7" s="39">
        <v>3</v>
      </c>
      <c r="B7" s="87" t="s">
        <v>60</v>
      </c>
      <c r="C7" s="87"/>
      <c r="D7" s="87"/>
      <c r="E7" s="54">
        <f>BALER!E36</f>
        <v>0</v>
      </c>
      <c r="F7" s="41">
        <v>16</v>
      </c>
      <c r="G7" s="41">
        <v>14.55</v>
      </c>
      <c r="H7" s="41">
        <v>16</v>
      </c>
    </row>
    <row r="8" spans="1:9" ht="14.4" customHeight="1" x14ac:dyDescent="0.3">
      <c r="A8" s="55" t="s">
        <v>61</v>
      </c>
      <c r="B8" s="55" t="s">
        <v>62</v>
      </c>
      <c r="C8" s="55" t="s">
        <v>63</v>
      </c>
      <c r="D8" s="42" t="s">
        <v>64</v>
      </c>
      <c r="E8" s="42"/>
      <c r="F8" s="43" t="s">
        <v>65</v>
      </c>
      <c r="G8" s="43" t="s">
        <v>65</v>
      </c>
      <c r="H8" s="43" t="s">
        <v>65</v>
      </c>
    </row>
    <row r="9" spans="1:9" ht="14.4" customHeight="1" x14ac:dyDescent="0.3">
      <c r="A9" s="44" t="s">
        <v>66</v>
      </c>
      <c r="B9" s="56">
        <v>100</v>
      </c>
      <c r="C9" s="57">
        <v>0.28939057908582</v>
      </c>
      <c r="D9" s="58">
        <v>18.810387640578298</v>
      </c>
      <c r="E9" s="45">
        <f>IFERROR($D9/E$7,0)</f>
        <v>0</v>
      </c>
      <c r="F9" s="45">
        <f t="shared" ref="F9:H9" si="0">IFERROR($D9/F$7,0)</f>
        <v>1.1756492275361436</v>
      </c>
      <c r="G9" s="45">
        <f t="shared" si="0"/>
        <v>1.2928101471187834</v>
      </c>
      <c r="H9" s="45">
        <f t="shared" si="0"/>
        <v>1.1756492275361436</v>
      </c>
    </row>
    <row r="10" spans="1:9" ht="14.4" customHeight="1" x14ac:dyDescent="0.3">
      <c r="A10" s="44" t="s">
        <v>67</v>
      </c>
      <c r="B10" s="56">
        <v>40</v>
      </c>
      <c r="C10" s="57">
        <v>0.20136393268622835</v>
      </c>
      <c r="D10" s="58">
        <v>13.088655624604842</v>
      </c>
      <c r="E10" s="45">
        <f>IFERROR($D10/E$6,0)</f>
        <v>0</v>
      </c>
      <c r="F10" s="45">
        <f t="shared" ref="F10:H10" si="1">$D10/F$6</f>
        <v>1.1332169371952243</v>
      </c>
      <c r="G10" s="45">
        <f t="shared" si="1"/>
        <v>0.89956396045394094</v>
      </c>
      <c r="H10" s="45">
        <f t="shared" si="1"/>
        <v>0.81804097653780261</v>
      </c>
    </row>
    <row r="11" spans="1:9" ht="14.4" x14ac:dyDescent="0.3">
      <c r="A11" s="44" t="s">
        <v>68</v>
      </c>
      <c r="B11" s="56">
        <v>30</v>
      </c>
      <c r="C11" s="57">
        <v>4.770570371850605E-3</v>
      </c>
      <c r="D11" s="58">
        <v>0.3100870741702893</v>
      </c>
      <c r="E11" s="45">
        <f>IFERROR($D11/E$5,0)</f>
        <v>0</v>
      </c>
      <c r="F11" s="45">
        <f t="shared" ref="F11:H14" si="2">$D11/F$5</f>
        <v>6.7118414322573441E-2</v>
      </c>
      <c r="G11" s="45">
        <f t="shared" si="2"/>
        <v>5.3279566008640769E-2</v>
      </c>
      <c r="H11" s="45">
        <f t="shared" si="2"/>
        <v>4.8451105339107702E-2</v>
      </c>
    </row>
    <row r="12" spans="1:9" ht="14.4" customHeight="1" x14ac:dyDescent="0.3">
      <c r="A12" s="44" t="s">
        <v>69</v>
      </c>
      <c r="B12" s="56">
        <v>25</v>
      </c>
      <c r="C12" s="57">
        <v>5.0744536570823923E-2</v>
      </c>
      <c r="D12" s="58">
        <v>3.2983948771035601</v>
      </c>
      <c r="E12" s="45">
        <f>IFERROR($D12/E$5,0)</f>
        <v>0</v>
      </c>
      <c r="F12" s="45">
        <f t="shared" si="2"/>
        <v>0.71393828508735069</v>
      </c>
      <c r="G12" s="45">
        <f t="shared" si="2"/>
        <v>0.56673451496624738</v>
      </c>
      <c r="H12" s="45">
        <f t="shared" si="2"/>
        <v>0.51537419954743124</v>
      </c>
    </row>
    <row r="13" spans="1:9" ht="14.4" x14ac:dyDescent="0.3">
      <c r="A13" s="44" t="s">
        <v>70</v>
      </c>
      <c r="B13" s="56">
        <v>25</v>
      </c>
      <c r="C13" s="57">
        <v>1.4201558031429256E-2</v>
      </c>
      <c r="D13" s="58">
        <v>0.92310127204290171</v>
      </c>
      <c r="E13" s="45">
        <f>IFERROR($D13/E$5,0)</f>
        <v>0</v>
      </c>
      <c r="F13" s="45">
        <f t="shared" si="2"/>
        <v>0.1998054701391562</v>
      </c>
      <c r="G13" s="45">
        <f t="shared" si="2"/>
        <v>0.15860846598675285</v>
      </c>
      <c r="H13" s="45">
        <f t="shared" si="2"/>
        <v>0.14423457375670337</v>
      </c>
    </row>
    <row r="14" spans="1:9" ht="14.4" customHeight="1" x14ac:dyDescent="0.3">
      <c r="A14" s="44" t="s">
        <v>71</v>
      </c>
      <c r="B14" s="56">
        <v>25</v>
      </c>
      <c r="C14" s="57">
        <v>2.8664371333007928E-2</v>
      </c>
      <c r="D14" s="58">
        <v>1.8631841366455153</v>
      </c>
      <c r="E14" s="45">
        <f>IFERROR($D14/E$5,0)</f>
        <v>0</v>
      </c>
      <c r="F14" s="45">
        <f t="shared" si="2"/>
        <v>0.40328660966353141</v>
      </c>
      <c r="G14" s="45">
        <f t="shared" si="2"/>
        <v>0.3201347313823909</v>
      </c>
      <c r="H14" s="45">
        <f t="shared" si="2"/>
        <v>0.29112252135086175</v>
      </c>
    </row>
    <row r="15" spans="1:9" ht="14.4" customHeight="1" x14ac:dyDescent="0.3">
      <c r="A15" s="44" t="s">
        <v>72</v>
      </c>
      <c r="B15" s="56">
        <v>25</v>
      </c>
      <c r="C15" s="57">
        <v>2.3065810120652435E-2</v>
      </c>
      <c r="D15" s="58">
        <v>1.4992776578424083</v>
      </c>
      <c r="E15" s="45">
        <f>IFERROR($D15/E$5,0)</f>
        <v>0</v>
      </c>
      <c r="F15" s="45">
        <f t="shared" ref="F15:H15" si="3">$D15/F$5</f>
        <v>0.32451897355896281</v>
      </c>
      <c r="G15" s="45">
        <f t="shared" si="3"/>
        <v>0.25760784499010453</v>
      </c>
      <c r="H15" s="45">
        <f t="shared" si="3"/>
        <v>0.2342621340378763</v>
      </c>
    </row>
    <row r="16" spans="1:9" ht="14.4" customHeight="1" x14ac:dyDescent="0.3">
      <c r="A16" s="44" t="s">
        <v>73</v>
      </c>
      <c r="B16" s="56">
        <v>40</v>
      </c>
      <c r="C16" s="57">
        <v>3.7562611176811677E-3</v>
      </c>
      <c r="D16" s="58">
        <v>0.24415697264927591</v>
      </c>
      <c r="E16" s="45">
        <f>IFERROR($D16/E$6,0)</f>
        <v>0</v>
      </c>
      <c r="F16" s="45">
        <f t="shared" ref="F16:H16" si="4">$D16/F$6</f>
        <v>2.1139131831106137E-2</v>
      </c>
      <c r="G16" s="45">
        <f t="shared" si="4"/>
        <v>1.6780547948403841E-2</v>
      </c>
      <c r="H16" s="45">
        <f t="shared" si="4"/>
        <v>1.5259810790579744E-2</v>
      </c>
    </row>
    <row r="17" spans="1:8" ht="14.4" x14ac:dyDescent="0.3">
      <c r="A17" s="44" t="s">
        <v>74</v>
      </c>
      <c r="B17" s="56">
        <v>250</v>
      </c>
      <c r="C17" s="57">
        <v>3.0648764811290159E-2</v>
      </c>
      <c r="D17" s="58" t="s">
        <v>75</v>
      </c>
      <c r="E17" s="45">
        <f>IFERROR($D17/E5,0)</f>
        <v>0</v>
      </c>
      <c r="F17" s="45">
        <f>IFERROR($D17/F5,0)</f>
        <v>0</v>
      </c>
      <c r="G17" s="45">
        <f>IFERROR($D17/G5,0)</f>
        <v>0</v>
      </c>
      <c r="H17" s="45">
        <f t="shared" ref="H17" si="5">IFERROR($D17/H5,0)</f>
        <v>0</v>
      </c>
    </row>
    <row r="18" spans="1:8" ht="14.4" x14ac:dyDescent="0.3">
      <c r="A18" s="44" t="s">
        <v>76</v>
      </c>
      <c r="B18" s="56">
        <v>300</v>
      </c>
      <c r="C18" s="57">
        <v>2.8616051392760855E-2</v>
      </c>
      <c r="D18" s="58" t="s">
        <v>75</v>
      </c>
      <c r="E18" s="45">
        <f t="shared" ref="E18:H19" si="6">IFERROR($D18/E5,0)</f>
        <v>0</v>
      </c>
      <c r="F18" s="45">
        <f t="shared" si="6"/>
        <v>0</v>
      </c>
      <c r="G18" s="45">
        <f t="shared" si="6"/>
        <v>0</v>
      </c>
      <c r="H18" s="45">
        <f t="shared" si="6"/>
        <v>0</v>
      </c>
    </row>
    <row r="19" spans="1:8" ht="14.4" x14ac:dyDescent="0.3">
      <c r="A19" s="44" t="s">
        <v>77</v>
      </c>
      <c r="B19" s="56">
        <v>240</v>
      </c>
      <c r="C19" s="57">
        <v>0.32477756447845585</v>
      </c>
      <c r="D19" s="58" t="s">
        <v>75</v>
      </c>
      <c r="E19" s="45">
        <f t="shared" si="6"/>
        <v>0</v>
      </c>
      <c r="F19" s="45">
        <f t="shared" si="6"/>
        <v>0</v>
      </c>
      <c r="G19" s="45">
        <f t="shared" si="6"/>
        <v>0</v>
      </c>
      <c r="H19" s="45">
        <f t="shared" si="6"/>
        <v>0</v>
      </c>
    </row>
    <row r="20" spans="1:8" ht="14.4" customHeight="1" x14ac:dyDescent="0.3">
      <c r="A20" s="90" t="s">
        <v>78</v>
      </c>
      <c r="B20" s="90"/>
      <c r="C20" s="90"/>
      <c r="D20" s="63"/>
      <c r="E20" s="64">
        <f>SUM(E9:E19)</f>
        <v>0</v>
      </c>
      <c r="F20" s="46">
        <f>SUM(F9:F19)</f>
        <v>4.0386730493340481</v>
      </c>
      <c r="G20" s="46">
        <f>SUM(G9:G19)</f>
        <v>3.5655197788552644</v>
      </c>
      <c r="H20" s="46">
        <f t="shared" ref="H20" si="7">SUM(H9:H19)</f>
        <v>3.242394548896506</v>
      </c>
    </row>
    <row r="21" spans="1:8" ht="14.4" customHeight="1" x14ac:dyDescent="0.3">
      <c r="A21" s="90" t="s">
        <v>79</v>
      </c>
      <c r="B21" s="90"/>
      <c r="C21" s="90"/>
      <c r="D21" s="63"/>
      <c r="E21" s="64">
        <f>E20*2</f>
        <v>0</v>
      </c>
      <c r="F21" s="47"/>
      <c r="G21" s="47"/>
      <c r="H21" s="47"/>
    </row>
    <row r="22" spans="1:8" ht="14.4" customHeight="1" x14ac:dyDescent="0.3">
      <c r="A22" s="91" t="s">
        <v>80</v>
      </c>
      <c r="B22" s="91"/>
      <c r="C22" s="91"/>
      <c r="D22" s="67">
        <v>0.3</v>
      </c>
      <c r="E22" s="64"/>
      <c r="F22" s="47"/>
      <c r="G22" s="47"/>
      <c r="H22" s="47"/>
    </row>
    <row r="23" spans="1:8" ht="14.4" hidden="1" customHeight="1" x14ac:dyDescent="0.3">
      <c r="A23" s="92" t="s">
        <v>81</v>
      </c>
      <c r="B23" s="93"/>
      <c r="C23" s="94"/>
      <c r="D23" s="66">
        <f>1-D22</f>
        <v>0.7</v>
      </c>
      <c r="E23" s="65">
        <f>E21/$D$23</f>
        <v>0</v>
      </c>
      <c r="F23" s="47">
        <f>F20/$D$23</f>
        <v>5.7695329276200695</v>
      </c>
      <c r="G23" s="47">
        <f>G20/$D$23</f>
        <v>5.0935996840789493</v>
      </c>
      <c r="H23" s="47">
        <f t="shared" ref="H23" si="8">H20/$D$23</f>
        <v>4.631992212709295</v>
      </c>
    </row>
    <row r="24" spans="1:8" ht="17.399999999999999" hidden="1" customHeight="1" x14ac:dyDescent="0.3">
      <c r="A24" s="95" t="s">
        <v>82</v>
      </c>
      <c r="B24" s="95"/>
      <c r="C24" s="95"/>
      <c r="D24" s="48">
        <f>SUM(D9:D19)*2</f>
        <v>80.074490511274178</v>
      </c>
      <c r="E24" s="48">
        <f>IFERROR($D$24/E23,0)</f>
        <v>0</v>
      </c>
      <c r="F24" s="48">
        <f>$D$24/F23</f>
        <v>13.878851462644286</v>
      </c>
      <c r="G24" s="48">
        <f>$D$24/G23</f>
        <v>15.720609289646926</v>
      </c>
      <c r="H24" s="48">
        <f t="shared" ref="H24" si="9">$D$24/H23</f>
        <v>17.287267947378062</v>
      </c>
    </row>
    <row r="25" spans="1:8" ht="27.75" customHeight="1" x14ac:dyDescent="0.3">
      <c r="A25" s="49"/>
      <c r="B25" s="49"/>
      <c r="C25" s="49"/>
      <c r="D25" s="50"/>
      <c r="E25" s="51"/>
      <c r="F25" s="51"/>
      <c r="G25" s="51"/>
      <c r="H25" s="51"/>
    </row>
    <row r="26" spans="1:8" ht="14.4" x14ac:dyDescent="0.3">
      <c r="A26" s="52"/>
      <c r="B26" s="52" t="s">
        <v>83</v>
      </c>
      <c r="C26" s="52" t="s">
        <v>84</v>
      </c>
    </row>
    <row r="27" spans="1:8" ht="14.4" x14ac:dyDescent="0.3">
      <c r="A27" s="52" t="s">
        <v>85</v>
      </c>
      <c r="B27" s="88">
        <v>128.47980690587502</v>
      </c>
      <c r="C27" s="89"/>
    </row>
    <row r="28" spans="1:8" ht="14.4" x14ac:dyDescent="0.3">
      <c r="A28" s="52" t="s">
        <v>86</v>
      </c>
      <c r="B28" s="88">
        <v>19.766124139365388</v>
      </c>
      <c r="C28" s="89"/>
    </row>
    <row r="29" spans="1:8" ht="14.4" x14ac:dyDescent="0.3">
      <c r="A29" s="52" t="s">
        <v>81</v>
      </c>
      <c r="B29" s="53">
        <f>E23/2</f>
        <v>0</v>
      </c>
      <c r="C29" s="53">
        <f>B29*2</f>
        <v>0</v>
      </c>
    </row>
    <row r="30" spans="1:8" ht="14.4" x14ac:dyDescent="0.3">
      <c r="A30" s="52" t="s">
        <v>87</v>
      </c>
      <c r="B30" s="88">
        <f>E24</f>
        <v>0</v>
      </c>
      <c r="C30" s="89"/>
    </row>
    <row r="31" spans="1:8" ht="15.6" x14ac:dyDescent="0.3">
      <c r="A31" s="52" t="s">
        <v>88</v>
      </c>
      <c r="B31" s="97">
        <f>1-(E20/(5.004))</f>
        <v>1</v>
      </c>
      <c r="C31" s="96"/>
    </row>
  </sheetData>
  <sheetProtection algorithmName="SHA-512" hashValue="ME/yxejjHNNwSa/ovwlDPsYTmBy8jRffq7xEKCtrUYGh+WYbz4tPwTrN6CkaANIGJjGEr0lPUaQ4LMQDyWOcDQ==" saltValue="nynKXHWHeop5g1Mv8CpMew==" spinCount="100000" sheet="1" objects="1" scenarios="1"/>
  <mergeCells count="13">
    <mergeCell ref="B31:C31"/>
    <mergeCell ref="A1:C2"/>
    <mergeCell ref="B5:D5"/>
    <mergeCell ref="B6:D6"/>
    <mergeCell ref="B28:C28"/>
    <mergeCell ref="B30:C30"/>
    <mergeCell ref="B7:D7"/>
    <mergeCell ref="A20:C20"/>
    <mergeCell ref="A22:C22"/>
    <mergeCell ref="A23:C23"/>
    <mergeCell ref="A24:C24"/>
    <mergeCell ref="B27:C27"/>
    <mergeCell ref="A21:C21"/>
  </mergeCells>
  <conditionalFormatting sqref="B30:C30">
    <cfRule type="cellIs" dxfId="3" priority="1" operator="equal">
      <formula>8</formula>
    </cfRule>
    <cfRule type="cellIs" dxfId="2" priority="2" operator="greaterThan">
      <formula>8</formula>
    </cfRule>
    <cfRule type="cellIs" dxfId="1" priority="3" operator="lessThan">
      <formula>8</formula>
    </cfRule>
  </conditionalFormatting>
  <conditionalFormatting sqref="E24:H25">
    <cfRule type="cellIs" dxfId="0" priority="4" operator="between">
      <formula>#REF!</formula>
      <formula>#REF!+3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4590a6-046a-4e08-b4f6-018b07143cb3">
      <Terms xmlns="http://schemas.microsoft.com/office/infopath/2007/PartnerControls"/>
    </lcf76f155ced4ddcb4097134ff3c332f>
    <TaxCatchAll xmlns="9375729d-2e50-40de-9bcf-148b5c0383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4B26BA9B1B80BC4FB2D60DA2E6FBC89E" ma:contentTypeVersion="14" ma:contentTypeDescription="Δημιουργία νέου εγγράφου" ma:contentTypeScope="" ma:versionID="f073d57d769b2eaf5acf27001fe0ed17">
  <xsd:schema xmlns:xsd="http://www.w3.org/2001/XMLSchema" xmlns:xs="http://www.w3.org/2001/XMLSchema" xmlns:p="http://schemas.microsoft.com/office/2006/metadata/properties" xmlns:ns2="f64590a6-046a-4e08-b4f6-018b07143cb3" xmlns:ns3="9375729d-2e50-40de-9bcf-148b5c038384" targetNamespace="http://schemas.microsoft.com/office/2006/metadata/properties" ma:root="true" ma:fieldsID="709fa90411619cb91c8f2feb0104e123" ns2:_="" ns3:_="">
    <xsd:import namespace="f64590a6-046a-4e08-b4f6-018b07143cb3"/>
    <xsd:import namespace="9375729d-2e50-40de-9bcf-148b5c0383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590a6-046a-4e08-b4f6-018b07143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de352387-a787-4a47-8eba-b5982b101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5729d-2e50-40de-9bcf-148b5c03838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a38b2fb-a83a-4b3f-af65-18cb037e274a}" ma:internalName="TaxCatchAll" ma:showField="CatchAllData" ma:web="9375729d-2e50-40de-9bcf-148b5c0383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05595A-2332-4535-9E9B-815ACE06D8BD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f64590a6-046a-4e08-b4f6-018b07143cb3"/>
    <ds:schemaRef ds:uri="9375729d-2e50-40de-9bcf-148b5c038384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AC0E812-B4A6-4DDB-8CCB-7BEE5545D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4590a6-046a-4e08-b4f6-018b07143cb3"/>
    <ds:schemaRef ds:uri="9375729d-2e50-40de-9bcf-148b5c0383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C415BD-6EE6-4934-A21F-BD4B5C97E6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BALER</vt:lpstr>
      <vt:lpstr>CAPACITY VERIFICATION</vt:lpstr>
      <vt:lpstr>BALER!Print_Area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blanas</dc:creator>
  <cp:keywords/>
  <dc:description/>
  <cp:lastModifiedBy>Petropoulos Lampros</cp:lastModifiedBy>
  <cp:revision/>
  <dcterms:created xsi:type="dcterms:W3CDTF">2008-05-27T09:14:30Z</dcterms:created>
  <dcterms:modified xsi:type="dcterms:W3CDTF">2026-09-18T07:58:59Z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0x0101004B26BA9B1B80BC4FB2D60DA2E6FBC89E</vt:lpwstr>
  </property>
  <property fmtid="{D5CDD505-2E9C-101B-9397-08002B2CF9AE}" pid="3" name="Order">
    <vt:r8>1391200</vt:r8>
  </property>
  <property fmtid="{D5CDD505-2E9C-101B-9397-08002B2CF9AE}" pid="4" name="MediaServiceImageTags">
    <vt:lpwstr/>
  </property>
</Properties>
</file>